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en_skoroszyt" defaultThemeVersion="124226"/>
  <xr:revisionPtr revIDLastSave="0" documentId="8_{C6F12E02-823D-49CF-9008-70BC1FD058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kusz1" sheetId="8" r:id="rId1"/>
    <sheet name="Rachunek uproszczony" sheetId="3" r:id="rId2"/>
    <sheet name="wypisywanie kwot" sheetId="6" r:id="rId3"/>
  </sheets>
  <calcPr calcId="191029"/>
</workbook>
</file>

<file path=xl/calcChain.xml><?xml version="1.0" encoding="utf-8"?>
<calcChain xmlns="http://schemas.openxmlformats.org/spreadsheetml/2006/main">
  <c r="K7" i="3" l="1"/>
  <c r="C27" i="3" s="1"/>
  <c r="M15" i="3"/>
  <c r="M16" i="3"/>
  <c r="M17" i="3"/>
  <c r="M18" i="3"/>
  <c r="L20" i="3" l="1"/>
  <c r="A30" i="3" s="1"/>
  <c r="K30" i="3" l="1"/>
  <c r="A1" i="6"/>
  <c r="B1" i="6" s="1"/>
  <c r="P1" i="6" l="1"/>
  <c r="E2" i="6"/>
  <c r="Q1" i="6"/>
  <c r="I4" i="6" l="1"/>
  <c r="I6" i="6" s="1"/>
  <c r="N4" i="6"/>
  <c r="N6" i="6" s="1"/>
  <c r="N7" i="6" s="1"/>
  <c r="G4" i="6"/>
  <c r="M4" i="6"/>
  <c r="H4" i="6"/>
  <c r="H6" i="6" s="1"/>
  <c r="L4" i="6"/>
  <c r="L10" i="6" s="1"/>
  <c r="L11" i="6" s="1"/>
  <c r="L2" i="6"/>
  <c r="M2" i="6"/>
  <c r="I2" i="6"/>
  <c r="G2" i="6"/>
  <c r="H2" i="6"/>
  <c r="N2" i="6"/>
  <c r="R1" i="6"/>
  <c r="Q10" i="6" s="1"/>
  <c r="Q12" i="6" s="1"/>
  <c r="M6" i="6"/>
  <c r="M7" i="6" s="1"/>
  <c r="M9" i="6" s="1"/>
  <c r="I7" i="6" l="1"/>
  <c r="H7" i="6"/>
  <c r="N9" i="6"/>
  <c r="M10" i="6" s="1"/>
  <c r="M11" i="6" s="1"/>
  <c r="O7" i="6"/>
  <c r="O8" i="6" s="1"/>
  <c r="O9" i="6" s="1"/>
  <c r="L13" i="6"/>
  <c r="Q14" i="6" l="1"/>
  <c r="I9" i="6"/>
  <c r="I10" i="6" s="1"/>
  <c r="I11" i="6" s="1"/>
  <c r="K10" i="6"/>
  <c r="N10" i="6"/>
  <c r="N11" i="6" s="1"/>
  <c r="H9" i="6"/>
  <c r="J7" i="6"/>
  <c r="J8" i="6" s="1"/>
  <c r="J9" i="6" s="1"/>
  <c r="O10" i="6"/>
  <c r="O11" i="6" s="1"/>
  <c r="O13" i="6" s="1"/>
  <c r="O14" i="6" s="1"/>
  <c r="L14" i="6"/>
  <c r="K9" i="6" l="1"/>
  <c r="H10" i="6"/>
  <c r="H11" i="6" s="1"/>
  <c r="J13" i="6" s="1"/>
  <c r="J10" i="6"/>
  <c r="J11" i="6" s="1"/>
  <c r="J14" i="6" l="1"/>
  <c r="K13" i="6"/>
  <c r="K14" i="6" s="1"/>
  <c r="J16" i="6" l="1"/>
  <c r="I24" i="3" s="1"/>
</calcChain>
</file>

<file path=xl/sharedStrings.xml><?xml version="1.0" encoding="utf-8"?>
<sst xmlns="http://schemas.openxmlformats.org/spreadsheetml/2006/main" count="119" uniqueCount="76">
  <si>
    <t>Nr</t>
  </si>
  <si>
    <t>Data sprzedaży</t>
  </si>
  <si>
    <t>Lp.</t>
  </si>
  <si>
    <t>Ilość</t>
  </si>
  <si>
    <t>Cena jednostkowa</t>
  </si>
  <si>
    <t>Wartość brutto</t>
  </si>
  <si>
    <t>Sprzedawca</t>
  </si>
  <si>
    <t xml:space="preserve">Adres </t>
  </si>
  <si>
    <t>NIP</t>
  </si>
  <si>
    <t>Data wystawienia</t>
  </si>
  <si>
    <t>RAZEM</t>
  </si>
  <si>
    <t>Razem do zapłaty</t>
  </si>
  <si>
    <t xml:space="preserve">Zapłacono </t>
  </si>
  <si>
    <t>Pozostało do zapłaty</t>
  </si>
  <si>
    <t>Słownie</t>
  </si>
  <si>
    <t>Imię i nazwisko i podpis osoby upoważnionej do odebrania dokumentu</t>
  </si>
  <si>
    <t>Imię i nazwisko i podpis osoby upoważnionej do wystawienia dokumentu</t>
  </si>
  <si>
    <t>Nazwa / opis</t>
  </si>
  <si>
    <t>przelew</t>
  </si>
  <si>
    <t xml:space="preserve">nr konta </t>
  </si>
  <si>
    <t>SWIFT</t>
  </si>
  <si>
    <t xml:space="preserve">Forma płatności </t>
  </si>
  <si>
    <t xml:space="preserve">Termin płatności </t>
  </si>
  <si>
    <t>0,00 PLN</t>
  </si>
  <si>
    <t>Nabywca</t>
  </si>
  <si>
    <t>jeden</t>
  </si>
  <si>
    <t>dwa</t>
  </si>
  <si>
    <t>trzy</t>
  </si>
  <si>
    <t>cztery</t>
  </si>
  <si>
    <t>pięć</t>
  </si>
  <si>
    <t>sześć</t>
  </si>
  <si>
    <t>siedem</t>
  </si>
  <si>
    <t>osiem</t>
  </si>
  <si>
    <t>dziewięć</t>
  </si>
  <si>
    <t>dziesięć</t>
  </si>
  <si>
    <t xml:space="preserve">jedenaście </t>
  </si>
  <si>
    <t>czternaście</t>
  </si>
  <si>
    <t>piętnaście</t>
  </si>
  <si>
    <t>szesnaście</t>
  </si>
  <si>
    <t>siedemnaście</t>
  </si>
  <si>
    <t>osiemnaście</t>
  </si>
  <si>
    <t>dziewiętnaście</t>
  </si>
  <si>
    <t>dwadzieścia</t>
  </si>
  <si>
    <t>dwanaście</t>
  </si>
  <si>
    <t xml:space="preserve">trzynaście </t>
  </si>
  <si>
    <t>dł</t>
  </si>
  <si>
    <t>setki</t>
  </si>
  <si>
    <t>sto</t>
  </si>
  <si>
    <t>dwieście</t>
  </si>
  <si>
    <t>trzysta</t>
  </si>
  <si>
    <t>pięćset</t>
  </si>
  <si>
    <t>sześćset</t>
  </si>
  <si>
    <t>siedemset</t>
  </si>
  <si>
    <t>osiemset</t>
  </si>
  <si>
    <t>czterysta</t>
  </si>
  <si>
    <t>dziewięćset</t>
  </si>
  <si>
    <t>czterdzieści</t>
  </si>
  <si>
    <t>pięćdziesiąt</t>
  </si>
  <si>
    <t>sześćdziesiąt</t>
  </si>
  <si>
    <t>siedemdziesiąt</t>
  </si>
  <si>
    <t>trzydzieści</t>
  </si>
  <si>
    <t>osiemdziesiąt</t>
  </si>
  <si>
    <t>dziewięćdziesiąt</t>
  </si>
  <si>
    <t>Rachunek</t>
  </si>
  <si>
    <t>10k</t>
  </si>
  <si>
    <t>1 k</t>
  </si>
  <si>
    <t>tysiąc</t>
  </si>
  <si>
    <t>tysiące</t>
  </si>
  <si>
    <t>tysięcy</t>
  </si>
  <si>
    <t>100k</t>
  </si>
  <si>
    <t>dziesitki</t>
  </si>
  <si>
    <t>00/100 PLN</t>
  </si>
  <si>
    <t xml:space="preserve">Rachunek wypisuje kwoty słownie wystarczy wpisać cyfry np. 1 sztuk  po cenie 145,57 </t>
  </si>
  <si>
    <t>Wekcel wypisze kwotę automatycznie</t>
  </si>
  <si>
    <t>dwadzieścia jeden</t>
  </si>
  <si>
    <t>ORYGINAŁ / KOPIA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</si>
</sst>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PLN]_-;\-* #,##0.00\ [$PLN]_-;_-* &quot;-&quot;??\ [$PLN]_-;_-@_-"/>
  </numFmts>
  <fonts count="10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22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20"/>
      <color rgb="FFFF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/>
    <xf numFmtId="3" fontId="3" fillId="0" borderId="10" xfId="0" quotePrefix="1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0" xfId="0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0" fillId="0" borderId="8" xfId="0" applyNumberFormat="1" applyBorder="1" applyAlignment="1">
      <alignment horizontal="center" vertical="center"/>
    </xf>
    <xf numFmtId="1" fontId="0" fillId="0" borderId="0" xfId="0" applyNumberFormat="1"/>
    <xf numFmtId="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0" fillId="0" borderId="0" xfId="0" quotePrefix="1"/>
    <xf numFmtId="2" fontId="0" fillId="0" borderId="0" xfId="0" applyNumberFormat="1"/>
    <xf numFmtId="49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8" fillId="0" borderId="7" xfId="0" quotePrefix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3" fillId="0" borderId="11" xfId="0" quotePrefix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0" fillId="2" borderId="11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14" fontId="0" fillId="0" borderId="1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"/>
  <sheetViews>
    <sheetView workbookViewId="0">
      <selection activeCell="D8" sqref="D8"/>
    </sheetView>
  </sheetViews>
  <sheetFormatPr defaultRowHeight="13.8"/>
  <sheetData>
    <row r="2" spans="1:2" ht="24.6">
      <c r="A2" s="43">
        <v>1</v>
      </c>
      <c r="B2" s="43" t="s">
        <v>72</v>
      </c>
    </row>
    <row r="3" spans="1:2" ht="24.6">
      <c r="A3" s="43">
        <v>2</v>
      </c>
      <c r="B3" s="43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M81"/>
  <sheetViews>
    <sheetView tabSelected="1" zoomScaleNormal="100" workbookViewId="0">
      <selection activeCell="L15" sqref="L15"/>
    </sheetView>
  </sheetViews>
  <sheetFormatPr defaultRowHeight="13.8"/>
  <cols>
    <col min="1" max="2" width="4.59765625" customWidth="1"/>
    <col min="3" max="3" width="16" customWidth="1"/>
    <col min="4" max="4" width="0.8984375" customWidth="1"/>
    <col min="5" max="6" width="5.59765625" customWidth="1"/>
    <col min="7" max="7" width="0.8984375" customWidth="1"/>
    <col min="8" max="8" width="4.09765625" customWidth="1"/>
    <col min="10" max="10" width="0.8984375" customWidth="1"/>
    <col min="12" max="12" width="10.19921875" customWidth="1"/>
    <col min="13" max="13" width="10.5" customWidth="1"/>
  </cols>
  <sheetData>
    <row r="1" spans="1:13" ht="21.9" customHeight="1">
      <c r="A1" s="56" t="s">
        <v>63</v>
      </c>
      <c r="B1" s="57"/>
      <c r="C1" s="57"/>
      <c r="D1" s="57"/>
      <c r="E1" s="57"/>
      <c r="F1" s="57"/>
      <c r="G1" s="57"/>
      <c r="H1" s="57"/>
      <c r="I1" s="58"/>
      <c r="K1" s="46" t="s">
        <v>0</v>
      </c>
      <c r="L1" s="47"/>
      <c r="M1" s="48"/>
    </row>
    <row r="2" spans="1:13" ht="21.9" customHeight="1">
      <c r="A2" s="59"/>
      <c r="B2" s="60"/>
      <c r="C2" s="60"/>
      <c r="D2" s="60"/>
      <c r="E2" s="60"/>
      <c r="F2" s="60"/>
      <c r="G2" s="60"/>
      <c r="H2" s="60"/>
      <c r="I2" s="61"/>
      <c r="K2" s="49"/>
      <c r="L2" s="50"/>
      <c r="M2" s="51"/>
    </row>
    <row r="3" spans="1:13" ht="5.0999999999999996" customHeight="1">
      <c r="A3" s="59"/>
      <c r="B3" s="60"/>
      <c r="C3" s="60"/>
      <c r="D3" s="60"/>
      <c r="E3" s="60"/>
      <c r="F3" s="60"/>
      <c r="G3" s="60"/>
      <c r="H3" s="60"/>
      <c r="I3" s="61"/>
    </row>
    <row r="4" spans="1:13" ht="21.9" customHeight="1">
      <c r="A4" s="62"/>
      <c r="B4" s="63"/>
      <c r="C4" s="63"/>
      <c r="D4" s="63"/>
      <c r="E4" s="63"/>
      <c r="F4" s="63"/>
      <c r="G4" s="63"/>
      <c r="H4" s="63"/>
      <c r="I4" s="64"/>
      <c r="K4" s="52" t="s">
        <v>75</v>
      </c>
      <c r="L4" s="52"/>
      <c r="M4" s="52"/>
    </row>
    <row r="5" spans="1:13" ht="5.0999999999999996" customHeight="1"/>
    <row r="6" spans="1:13" ht="21.9" customHeight="1">
      <c r="A6" s="53" t="s">
        <v>9</v>
      </c>
      <c r="B6" s="54"/>
      <c r="C6" s="54"/>
      <c r="D6" s="54"/>
      <c r="E6" s="54"/>
      <c r="F6" s="54"/>
      <c r="G6" s="54"/>
      <c r="H6" s="54"/>
      <c r="I6" s="55"/>
      <c r="J6" s="6"/>
      <c r="K6" s="53" t="s">
        <v>1</v>
      </c>
      <c r="L6" s="54"/>
      <c r="M6" s="55"/>
    </row>
    <row r="7" spans="1:13" ht="21.9" customHeight="1">
      <c r="A7" s="74">
        <v>43374</v>
      </c>
      <c r="B7" s="75"/>
      <c r="C7" s="75"/>
      <c r="D7" s="75"/>
      <c r="E7" s="75"/>
      <c r="F7" s="75"/>
      <c r="G7" s="75"/>
      <c r="H7" s="75"/>
      <c r="I7" s="76"/>
      <c r="J7" s="6"/>
      <c r="K7" s="69">
        <f>A7</f>
        <v>43374</v>
      </c>
      <c r="L7" s="70"/>
      <c r="M7" s="71"/>
    </row>
    <row r="8" spans="1:13" ht="5.0999999999999996" customHeight="1"/>
    <row r="9" spans="1:13" ht="21.9" customHeight="1">
      <c r="A9" s="10" t="s">
        <v>6</v>
      </c>
      <c r="B9" s="11"/>
      <c r="C9" s="72"/>
      <c r="D9" s="72"/>
      <c r="E9" s="72"/>
      <c r="F9" s="73"/>
      <c r="G9" s="29"/>
      <c r="H9" s="10" t="s">
        <v>24</v>
      </c>
      <c r="I9" s="11"/>
      <c r="J9" s="11"/>
      <c r="K9" s="72"/>
      <c r="L9" s="72"/>
      <c r="M9" s="73"/>
    </row>
    <row r="10" spans="1:13" ht="21.9" customHeight="1">
      <c r="A10" s="28" t="s">
        <v>7</v>
      </c>
      <c r="B10" s="29"/>
      <c r="C10" s="67"/>
      <c r="D10" s="67"/>
      <c r="E10" s="67"/>
      <c r="F10" s="68"/>
      <c r="G10" s="29"/>
      <c r="H10" s="28" t="s">
        <v>7</v>
      </c>
      <c r="I10" s="29"/>
      <c r="J10" s="29"/>
      <c r="K10" s="67"/>
      <c r="L10" s="67"/>
      <c r="M10" s="68"/>
    </row>
    <row r="11" spans="1:13" ht="21.9" customHeight="1">
      <c r="A11" s="65"/>
      <c r="B11" s="66"/>
      <c r="C11" s="67"/>
      <c r="D11" s="67"/>
      <c r="E11" s="67"/>
      <c r="F11" s="68"/>
      <c r="G11" s="29"/>
      <c r="H11" s="65"/>
      <c r="I11" s="66"/>
      <c r="J11" s="29"/>
      <c r="K11" s="67"/>
      <c r="L11" s="67"/>
      <c r="M11" s="68"/>
    </row>
    <row r="12" spans="1:13" ht="21.9" customHeight="1">
      <c r="A12" s="12" t="s">
        <v>8</v>
      </c>
      <c r="B12" s="13"/>
      <c r="C12" s="77"/>
      <c r="D12" s="77"/>
      <c r="E12" s="77"/>
      <c r="F12" s="78"/>
      <c r="G12" s="29"/>
      <c r="H12" s="12" t="s">
        <v>8</v>
      </c>
      <c r="I12" s="13"/>
      <c r="J12" s="13"/>
      <c r="K12" s="77"/>
      <c r="L12" s="77"/>
      <c r="M12" s="78"/>
    </row>
    <row r="13" spans="1:13" ht="5.0999999999999996" customHeight="1"/>
    <row r="14" spans="1:13" ht="25.5" customHeight="1">
      <c r="A14" s="44" t="s">
        <v>2</v>
      </c>
      <c r="B14" s="79" t="s">
        <v>17</v>
      </c>
      <c r="C14" s="80"/>
      <c r="D14" s="80"/>
      <c r="E14" s="80"/>
      <c r="F14" s="80"/>
      <c r="G14" s="80"/>
      <c r="H14" s="80"/>
      <c r="I14" s="80"/>
      <c r="J14" s="81"/>
      <c r="K14" s="45" t="s">
        <v>3</v>
      </c>
      <c r="L14" s="44" t="s">
        <v>4</v>
      </c>
      <c r="M14" s="44" t="s">
        <v>5</v>
      </c>
    </row>
    <row r="15" spans="1:13" ht="21.9" customHeight="1">
      <c r="A15" s="8">
        <v>1</v>
      </c>
      <c r="B15" s="35"/>
      <c r="C15" s="83"/>
      <c r="D15" s="83"/>
      <c r="E15" s="83"/>
      <c r="F15" s="83"/>
      <c r="G15" s="83"/>
      <c r="H15" s="83"/>
      <c r="I15" s="83"/>
      <c r="J15" s="84"/>
      <c r="K15" s="8">
        <v>1</v>
      </c>
      <c r="L15" s="32"/>
      <c r="M15" s="30">
        <f>K15*L15</f>
        <v>0</v>
      </c>
    </row>
    <row r="16" spans="1:13" ht="21.9" customHeight="1">
      <c r="A16" s="8">
        <v>2</v>
      </c>
      <c r="B16" s="4"/>
      <c r="C16" s="83"/>
      <c r="D16" s="83"/>
      <c r="E16" s="83"/>
      <c r="F16" s="83"/>
      <c r="G16" s="83"/>
      <c r="H16" s="83"/>
      <c r="I16" s="83"/>
      <c r="J16" s="84"/>
      <c r="K16" s="8">
        <v>1</v>
      </c>
      <c r="L16" s="34"/>
      <c r="M16" s="30">
        <f>K16*L16</f>
        <v>0</v>
      </c>
    </row>
    <row r="17" spans="1:13" ht="21.9" customHeight="1">
      <c r="A17" s="8">
        <v>3</v>
      </c>
      <c r="B17" s="35"/>
      <c r="C17" s="83"/>
      <c r="D17" s="83"/>
      <c r="E17" s="83"/>
      <c r="F17" s="83"/>
      <c r="G17" s="83"/>
      <c r="H17" s="83"/>
      <c r="I17" s="83"/>
      <c r="J17" s="84"/>
      <c r="K17" s="8">
        <v>1</v>
      </c>
      <c r="L17" s="33"/>
      <c r="M17" s="30">
        <f>K17*L17</f>
        <v>0</v>
      </c>
    </row>
    <row r="18" spans="1:13" ht="21.9" customHeight="1">
      <c r="A18" s="8">
        <v>4</v>
      </c>
      <c r="B18" s="36"/>
      <c r="C18" s="83"/>
      <c r="D18" s="83"/>
      <c r="E18" s="83"/>
      <c r="F18" s="83"/>
      <c r="G18" s="83"/>
      <c r="H18" s="83"/>
      <c r="I18" s="83"/>
      <c r="J18" s="84"/>
      <c r="K18" s="8">
        <v>1</v>
      </c>
      <c r="L18" s="33"/>
      <c r="M18" s="30">
        <f>K18*L18</f>
        <v>0</v>
      </c>
    </row>
    <row r="19" spans="1:13" ht="5.0999999999999996" customHeight="1">
      <c r="C19" s="82"/>
      <c r="D19" s="82"/>
      <c r="E19" s="82"/>
      <c r="F19" s="82"/>
      <c r="G19" s="82"/>
      <c r="H19" s="82"/>
      <c r="I19" s="82"/>
      <c r="J19" s="82"/>
    </row>
    <row r="20" spans="1:13" ht="29.25" customHeight="1">
      <c r="A20" s="85" t="s">
        <v>21</v>
      </c>
      <c r="B20" s="85"/>
      <c r="C20" s="86" t="s">
        <v>18</v>
      </c>
      <c r="D20" s="87"/>
      <c r="E20" s="87"/>
      <c r="F20" s="88"/>
      <c r="I20" s="89" t="s">
        <v>10</v>
      </c>
      <c r="J20" s="89"/>
      <c r="K20" s="89"/>
      <c r="L20" s="90">
        <f>SUM(M15:M19)</f>
        <v>0</v>
      </c>
      <c r="M20" s="90"/>
    </row>
    <row r="21" spans="1:13" ht="5.0999999999999996" customHeight="1"/>
    <row r="22" spans="1:13" ht="30" customHeight="1">
      <c r="A22" s="91" t="s">
        <v>20</v>
      </c>
      <c r="B22" s="92"/>
      <c r="C22" s="93"/>
      <c r="D22" s="94"/>
      <c r="E22" s="94"/>
      <c r="F22" s="95"/>
      <c r="I22" s="89" t="s">
        <v>14</v>
      </c>
      <c r="J22" s="89"/>
      <c r="K22" s="89"/>
      <c r="L22" s="2"/>
      <c r="M22" s="3"/>
    </row>
    <row r="23" spans="1:13" ht="5.0999999999999996" customHeight="1">
      <c r="A23" s="14"/>
      <c r="B23" s="14"/>
      <c r="C23" s="15"/>
      <c r="D23" s="15"/>
      <c r="E23" s="15"/>
      <c r="F23" s="15"/>
      <c r="I23" s="16"/>
      <c r="J23" s="17"/>
      <c r="K23" s="17"/>
      <c r="M23" s="18"/>
    </row>
    <row r="24" spans="1:13" ht="15" customHeight="1">
      <c r="A24" s="96" t="s">
        <v>19</v>
      </c>
      <c r="B24" s="97"/>
      <c r="C24" s="97"/>
      <c r="D24" s="97"/>
      <c r="E24" s="97"/>
      <c r="F24" s="98"/>
      <c r="I24" s="99" t="str">
        <f>'wypisywanie kwot'!J16</f>
        <v xml:space="preserve">    00/100 PLN</v>
      </c>
      <c r="J24" s="100"/>
      <c r="K24" s="100"/>
      <c r="L24" s="100"/>
      <c r="M24" s="101"/>
    </row>
    <row r="25" spans="1:13" ht="23.25" customHeight="1">
      <c r="A25" s="105"/>
      <c r="B25" s="106"/>
      <c r="C25" s="106"/>
      <c r="D25" s="106"/>
      <c r="E25" s="106"/>
      <c r="F25" s="107"/>
      <c r="I25" s="99"/>
      <c r="J25" s="100"/>
      <c r="K25" s="100"/>
      <c r="L25" s="100"/>
      <c r="M25" s="101"/>
    </row>
    <row r="26" spans="1:13" ht="5.0999999999999996" customHeight="1">
      <c r="A26" s="19"/>
      <c r="B26" s="27"/>
      <c r="C26" s="27"/>
      <c r="D26" s="27"/>
      <c r="E26" s="27"/>
      <c r="F26" s="27"/>
      <c r="I26" s="99"/>
      <c r="J26" s="100"/>
      <c r="K26" s="100"/>
      <c r="L26" s="100"/>
      <c r="M26" s="101"/>
    </row>
    <row r="27" spans="1:13" ht="30" customHeight="1">
      <c r="A27" s="108" t="s">
        <v>22</v>
      </c>
      <c r="B27" s="109"/>
      <c r="C27" s="110">
        <f>K7+14</f>
        <v>43388</v>
      </c>
      <c r="D27" s="106"/>
      <c r="E27" s="106"/>
      <c r="F27" s="107"/>
      <c r="I27" s="102"/>
      <c r="J27" s="103"/>
      <c r="K27" s="103"/>
      <c r="L27" s="103"/>
      <c r="M27" s="104"/>
    </row>
    <row r="28" spans="1:13" ht="5.0999999999999996" customHeight="1"/>
    <row r="29" spans="1:13" ht="21.9" customHeight="1">
      <c r="A29" s="53" t="s">
        <v>11</v>
      </c>
      <c r="B29" s="54"/>
      <c r="C29" s="55"/>
      <c r="D29" s="7"/>
      <c r="E29" s="53" t="s">
        <v>12</v>
      </c>
      <c r="F29" s="54"/>
      <c r="G29" s="54"/>
      <c r="H29" s="54"/>
      <c r="I29" s="55"/>
      <c r="J29" s="7"/>
      <c r="K29" s="53" t="s">
        <v>13</v>
      </c>
      <c r="L29" s="54"/>
      <c r="M29" s="55"/>
    </row>
    <row r="30" spans="1:13" ht="21.9" customHeight="1">
      <c r="A30" s="114">
        <f>L20</f>
        <v>0</v>
      </c>
      <c r="B30" s="70"/>
      <c r="C30" s="71"/>
      <c r="D30" s="6"/>
      <c r="E30" s="115" t="s">
        <v>23</v>
      </c>
      <c r="F30" s="70"/>
      <c r="G30" s="70"/>
      <c r="H30" s="70"/>
      <c r="I30" s="71"/>
      <c r="J30" s="6"/>
      <c r="K30" s="114">
        <f>L20</f>
        <v>0</v>
      </c>
      <c r="L30" s="70"/>
      <c r="M30" s="71"/>
    </row>
    <row r="31" spans="1:13" ht="5.0999999999999996" customHeight="1"/>
    <row r="32" spans="1:13" ht="69.75" customHeight="1">
      <c r="A32" s="1"/>
      <c r="B32" s="2"/>
      <c r="C32" s="2"/>
      <c r="D32" s="2"/>
      <c r="E32" s="2"/>
      <c r="F32" s="3"/>
      <c r="H32" s="1"/>
      <c r="I32" s="2"/>
      <c r="J32" s="2"/>
      <c r="K32" s="2"/>
      <c r="L32" s="2"/>
      <c r="M32" s="3"/>
    </row>
    <row r="33" spans="1:13" ht="13.5" customHeight="1">
      <c r="A33" s="111" t="s">
        <v>15</v>
      </c>
      <c r="B33" s="112"/>
      <c r="C33" s="112"/>
      <c r="D33" s="112"/>
      <c r="E33" s="112"/>
      <c r="F33" s="113"/>
      <c r="G33" s="5"/>
      <c r="H33" s="111" t="s">
        <v>16</v>
      </c>
      <c r="I33" s="112"/>
      <c r="J33" s="112"/>
      <c r="K33" s="112"/>
      <c r="L33" s="112"/>
      <c r="M33" s="113"/>
    </row>
    <row r="34" spans="1:13" ht="13.5" customHeight="1">
      <c r="A34" s="9"/>
      <c r="B34" s="9"/>
      <c r="C34" s="9"/>
      <c r="D34" s="9"/>
      <c r="E34" s="9"/>
      <c r="F34" s="9"/>
      <c r="G34" s="5"/>
      <c r="H34" s="9"/>
      <c r="I34" s="9"/>
      <c r="J34" s="9"/>
      <c r="K34" s="9"/>
      <c r="L34" s="9"/>
      <c r="M34" s="9"/>
    </row>
    <row r="35" spans="1:13" ht="13.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3.5" customHeight="1">
      <c r="A36" s="41"/>
      <c r="B36" s="41"/>
      <c r="C36" s="41"/>
      <c r="D36" s="41"/>
      <c r="E36" s="41"/>
      <c r="F36" s="41"/>
      <c r="G36" s="42"/>
      <c r="H36" s="41"/>
      <c r="I36" s="41"/>
      <c r="J36" s="41"/>
      <c r="K36" s="41"/>
      <c r="L36" s="41"/>
      <c r="M36" s="41"/>
    </row>
    <row r="37" spans="1:13" ht="13.5" customHeight="1">
      <c r="A37" s="41"/>
      <c r="B37" s="41"/>
      <c r="C37" s="41"/>
      <c r="D37" s="41"/>
      <c r="E37" s="41"/>
      <c r="F37" s="41"/>
      <c r="G37" s="42"/>
      <c r="H37" s="41"/>
      <c r="I37" s="41"/>
      <c r="J37" s="41"/>
      <c r="K37" s="41"/>
      <c r="L37" s="41"/>
      <c r="M37" s="41"/>
    </row>
    <row r="38" spans="1:13" ht="13.5" customHeight="1">
      <c r="A38" s="9"/>
      <c r="B38" s="9"/>
      <c r="C38" s="9"/>
      <c r="D38" s="9"/>
      <c r="E38" s="9"/>
      <c r="F38" s="9"/>
      <c r="G38" s="5"/>
      <c r="H38" s="9"/>
      <c r="I38" s="9"/>
      <c r="J38" s="9"/>
      <c r="K38" s="9"/>
      <c r="L38" s="9"/>
      <c r="M38" s="9"/>
    </row>
    <row r="39" spans="1:13" ht="13.5" customHeight="1">
      <c r="A39" s="9"/>
      <c r="B39" s="9"/>
      <c r="C39" s="9"/>
      <c r="D39" s="9"/>
      <c r="E39" s="9"/>
      <c r="F39" s="9"/>
      <c r="G39" s="5"/>
      <c r="H39" s="9"/>
      <c r="I39" s="9"/>
      <c r="J39" s="9"/>
      <c r="K39" s="9"/>
      <c r="L39" s="9"/>
      <c r="M39" s="9"/>
    </row>
    <row r="40" spans="1:13" ht="13.5" customHeight="1">
      <c r="A40" s="9"/>
      <c r="B40" s="9"/>
      <c r="C40" s="9"/>
      <c r="D40" s="9"/>
      <c r="E40" s="9"/>
      <c r="F40" s="9"/>
      <c r="G40" s="5"/>
      <c r="H40" s="9"/>
      <c r="I40" s="9"/>
      <c r="J40" s="9"/>
      <c r="K40" s="9"/>
      <c r="L40" s="9"/>
      <c r="M40" s="9"/>
    </row>
    <row r="41" spans="1:13" ht="13.5" customHeight="1">
      <c r="A41" s="9"/>
      <c r="B41" s="9"/>
      <c r="C41" s="9"/>
      <c r="D41" s="9"/>
      <c r="E41" s="9"/>
      <c r="F41" s="9"/>
      <c r="G41" s="5"/>
      <c r="H41" s="9"/>
      <c r="I41" s="9"/>
      <c r="J41" s="9"/>
      <c r="K41" s="9"/>
      <c r="L41" s="9"/>
      <c r="M41" s="9"/>
    </row>
    <row r="42" spans="1:13" ht="13.5" customHeight="1">
      <c r="A42" s="9"/>
      <c r="B42" s="9"/>
      <c r="C42" s="9"/>
      <c r="D42" s="9"/>
      <c r="E42" s="9"/>
      <c r="F42" s="9"/>
      <c r="G42" s="5"/>
      <c r="H42" s="9"/>
      <c r="I42" s="9"/>
      <c r="J42" s="9"/>
      <c r="K42" s="9"/>
      <c r="L42" s="9"/>
      <c r="M42" s="9"/>
    </row>
    <row r="43" spans="1:13" ht="13.5" customHeight="1">
      <c r="A43" s="9"/>
      <c r="B43" s="9"/>
      <c r="C43" s="9"/>
      <c r="D43" s="9"/>
      <c r="E43" s="9"/>
      <c r="F43" s="9"/>
      <c r="G43" s="5"/>
      <c r="H43" s="9"/>
      <c r="I43" s="9"/>
      <c r="J43" s="9"/>
      <c r="K43" s="9"/>
      <c r="L43" s="9"/>
      <c r="M43" s="9"/>
    </row>
    <row r="44" spans="1:13" ht="21.9" customHeight="1">
      <c r="E44" s="23"/>
      <c r="F44" s="23"/>
      <c r="G44" s="23"/>
      <c r="H44" s="23"/>
      <c r="I44" s="23"/>
      <c r="K44" s="6"/>
      <c r="L44" s="6"/>
      <c r="M44" s="6"/>
    </row>
    <row r="45" spans="1:13" ht="21.9" customHeight="1">
      <c r="E45" s="23"/>
      <c r="F45" s="23"/>
      <c r="G45" s="23"/>
      <c r="H45" s="23"/>
      <c r="I45" s="23"/>
    </row>
    <row r="46" spans="1:13" ht="5.0999999999999996" customHeight="1">
      <c r="E46" s="23"/>
      <c r="F46" s="23"/>
      <c r="G46" s="23"/>
      <c r="H46" s="23"/>
      <c r="I46" s="23"/>
    </row>
    <row r="47" spans="1:13" ht="21.9" customHeight="1">
      <c r="E47" s="23"/>
      <c r="F47" s="23"/>
      <c r="G47" s="23"/>
      <c r="H47" s="23"/>
      <c r="I47" s="23"/>
      <c r="K47" s="24"/>
      <c r="L47" s="24"/>
      <c r="M47" s="24"/>
    </row>
    <row r="48" spans="1:13" ht="5.0999999999999996" customHeight="1"/>
    <row r="49" spans="1:13" ht="21.9" customHeight="1">
      <c r="E49" s="7"/>
      <c r="F49" s="7"/>
      <c r="G49" s="7"/>
      <c r="H49" s="7"/>
      <c r="I49" s="7"/>
      <c r="J49" s="6"/>
      <c r="K49" s="7"/>
      <c r="L49" s="7"/>
      <c r="M49" s="7"/>
    </row>
    <row r="50" spans="1:13" ht="21.9" customHeight="1">
      <c r="A50" s="20"/>
      <c r="B50" s="20"/>
    </row>
    <row r="51" spans="1:13" ht="5.0999999999999996" customHeight="1"/>
    <row r="52" spans="1:13" ht="21.9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3" ht="21.9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3" ht="21.9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3" ht="5.0999999999999996" customHeight="1"/>
    <row r="56" spans="1:13" ht="25.5" customHeight="1">
      <c r="A56" s="21"/>
      <c r="B56" s="21"/>
      <c r="C56" s="25"/>
      <c r="D56" s="25"/>
      <c r="E56" s="25"/>
      <c r="F56" s="25"/>
      <c r="G56" s="25"/>
      <c r="H56" s="25"/>
      <c r="I56" s="25"/>
      <c r="J56" s="25"/>
      <c r="K56" s="21"/>
      <c r="L56" s="21"/>
      <c r="M56" s="21"/>
    </row>
    <row r="57" spans="1:13" ht="21.9" customHeight="1"/>
    <row r="58" spans="1:13" ht="21.9" customHeight="1"/>
    <row r="59" spans="1:13" ht="21.9" customHeight="1"/>
    <row r="60" spans="1:13" ht="21.9" customHeight="1"/>
    <row r="61" spans="1:13" ht="21.9" customHeight="1"/>
    <row r="62" spans="1:13" ht="21.9" customHeight="1"/>
    <row r="63" spans="1:13" ht="21.9" customHeight="1"/>
    <row r="64" spans="1:13" ht="21.9" customHeight="1"/>
    <row r="65" spans="1:13" ht="21.9" customHeight="1"/>
    <row r="66" spans="1:13" ht="21.9" customHeight="1"/>
    <row r="67" spans="1:13" ht="21.9" customHeight="1"/>
    <row r="68" spans="1:13" ht="21.9" customHeight="1"/>
    <row r="69" spans="1:13" ht="21.9" customHeight="1"/>
    <row r="70" spans="1:13" ht="21.9" customHeight="1"/>
    <row r="71" spans="1:13" ht="5.0999999999999996" customHeight="1"/>
    <row r="72" spans="1:13" ht="21.9" customHeight="1">
      <c r="K72" s="26"/>
      <c r="L72" s="26"/>
    </row>
    <row r="73" spans="1:13" ht="5.0999999999999996" customHeight="1"/>
    <row r="74" spans="1:13" ht="21.9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21.9" customHeight="1"/>
    <row r="76" spans="1:13" ht="5.0999999999999996" customHeight="1"/>
    <row r="77" spans="1:13" ht="21.9" customHeight="1">
      <c r="A77" s="22"/>
      <c r="B77" s="22"/>
    </row>
    <row r="78" spans="1:13" ht="21.9" customHeight="1"/>
    <row r="79" spans="1:13" ht="5.0999999999999996" customHeight="1"/>
    <row r="80" spans="1:13" ht="69.75" customHeight="1"/>
    <row r="81" spans="1:13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</sheetData>
  <mergeCells count="46">
    <mergeCell ref="A33:F33"/>
    <mergeCell ref="H33:M33"/>
    <mergeCell ref="A29:C29"/>
    <mergeCell ref="E29:I29"/>
    <mergeCell ref="K29:M29"/>
    <mergeCell ref="A30:C30"/>
    <mergeCell ref="E30:I30"/>
    <mergeCell ref="K30:M30"/>
    <mergeCell ref="A24:F24"/>
    <mergeCell ref="I24:M27"/>
    <mergeCell ref="A25:F25"/>
    <mergeCell ref="A27:B27"/>
    <mergeCell ref="C27:F27"/>
    <mergeCell ref="A20:B20"/>
    <mergeCell ref="C20:F20"/>
    <mergeCell ref="I20:K20"/>
    <mergeCell ref="L20:M20"/>
    <mergeCell ref="A22:B22"/>
    <mergeCell ref="C22:F22"/>
    <mergeCell ref="I22:K22"/>
    <mergeCell ref="C12:F12"/>
    <mergeCell ref="K12:M12"/>
    <mergeCell ref="B14:J14"/>
    <mergeCell ref="C19:E19"/>
    <mergeCell ref="F19:H19"/>
    <mergeCell ref="I19:J19"/>
    <mergeCell ref="C15:J15"/>
    <mergeCell ref="C16:J16"/>
    <mergeCell ref="C17:J17"/>
    <mergeCell ref="C18:J18"/>
    <mergeCell ref="A11:B11"/>
    <mergeCell ref="C11:F11"/>
    <mergeCell ref="H11:I11"/>
    <mergeCell ref="K11:M11"/>
    <mergeCell ref="K7:M7"/>
    <mergeCell ref="C9:F9"/>
    <mergeCell ref="K9:M9"/>
    <mergeCell ref="C10:F10"/>
    <mergeCell ref="K10:M10"/>
    <mergeCell ref="A7:I7"/>
    <mergeCell ref="K1:M1"/>
    <mergeCell ref="K2:M2"/>
    <mergeCell ref="K4:M4"/>
    <mergeCell ref="K6:M6"/>
    <mergeCell ref="A1:I4"/>
    <mergeCell ref="A6:I6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workbookViewId="0">
      <selection activeCell="Q10" sqref="Q10"/>
    </sheetView>
  </sheetViews>
  <sheetFormatPr defaultRowHeight="13.8"/>
  <cols>
    <col min="2" max="2" width="13.8984375" customWidth="1"/>
    <col min="3" max="3" width="15" customWidth="1"/>
    <col min="4" max="4" width="11.8984375" customWidth="1"/>
    <col min="6" max="6" width="9.19921875" bestFit="1" customWidth="1"/>
    <col min="10" max="11" width="10.69921875" customWidth="1"/>
    <col min="14" max="14" width="12.69921875" customWidth="1"/>
    <col min="16" max="16" width="9.19921875" bestFit="1" customWidth="1"/>
    <col min="26" max="26" width="9.19921875" bestFit="1" customWidth="1"/>
  </cols>
  <sheetData>
    <row r="1" spans="1:25">
      <c r="A1" s="38">
        <f>'Rachunek uproszczony'!L20</f>
        <v>0</v>
      </c>
      <c r="B1" s="31">
        <f>TRUNC(A1,0)</f>
        <v>0</v>
      </c>
      <c r="C1" s="38"/>
      <c r="E1" t="s">
        <v>45</v>
      </c>
      <c r="G1" t="s">
        <v>69</v>
      </c>
      <c r="H1" t="s">
        <v>64</v>
      </c>
      <c r="I1" t="s">
        <v>65</v>
      </c>
      <c r="L1">
        <v>100</v>
      </c>
      <c r="M1">
        <v>10</v>
      </c>
      <c r="N1">
        <v>1</v>
      </c>
      <c r="P1">
        <f>A1*100</f>
        <v>0</v>
      </c>
      <c r="Q1">
        <f>B1*100</f>
        <v>0</v>
      </c>
      <c r="R1">
        <f>P1-Q1</f>
        <v>0</v>
      </c>
    </row>
    <row r="2" spans="1:25">
      <c r="E2">
        <f>LEN(B1)</f>
        <v>1</v>
      </c>
      <c r="G2">
        <f>IF($E$2&gt;=6,1,0)</f>
        <v>0</v>
      </c>
      <c r="H2">
        <f>IF($E$2&gt;=5,1,0)</f>
        <v>0</v>
      </c>
      <c r="I2">
        <f>IF($E$2&gt;=4,1,0)</f>
        <v>0</v>
      </c>
      <c r="L2">
        <f>IF($E$2&gt;=3,1,0)</f>
        <v>0</v>
      </c>
      <c r="M2">
        <f>IF($E$2&gt;=2,1,0)</f>
        <v>0</v>
      </c>
      <c r="N2">
        <f>IF($E$2&gt;=1,1,0)</f>
        <v>1</v>
      </c>
    </row>
    <row r="4" spans="1:25">
      <c r="G4">
        <f>$E$2-$E$2+$E$2-5</f>
        <v>-4</v>
      </c>
      <c r="H4">
        <f>$E$2-$E$2+$E$2-4</f>
        <v>-3</v>
      </c>
      <c r="I4">
        <f>$E$2-$E$2+$E$2-3</f>
        <v>-2</v>
      </c>
      <c r="L4">
        <f>$E$2-$E$2+$E$2-2</f>
        <v>-1</v>
      </c>
      <c r="M4">
        <f>$E$2-$E$2+$E$2-1</f>
        <v>0</v>
      </c>
      <c r="N4">
        <f>$E$2-$E$2+$E$2</f>
        <v>1</v>
      </c>
      <c r="Y4" s="31"/>
    </row>
    <row r="5" spans="1:25">
      <c r="C5" t="s">
        <v>70</v>
      </c>
      <c r="D5" t="s">
        <v>46</v>
      </c>
    </row>
    <row r="6" spans="1:25">
      <c r="A6">
        <v>1</v>
      </c>
      <c r="B6" t="s">
        <v>25</v>
      </c>
      <c r="C6" t="s">
        <v>34</v>
      </c>
      <c r="D6" t="s">
        <v>47</v>
      </c>
      <c r="E6" t="s">
        <v>66</v>
      </c>
      <c r="H6" t="e">
        <f>MID(B1,H4,1)</f>
        <v>#VALUE!</v>
      </c>
      <c r="I6" t="e">
        <f>MID(B1,I4,1)</f>
        <v>#VALUE!</v>
      </c>
      <c r="M6" t="e">
        <f>MID(B1,M4,1)</f>
        <v>#VALUE!</v>
      </c>
      <c r="N6" t="str">
        <f>MID(B1,N4,1)</f>
        <v>0</v>
      </c>
    </row>
    <row r="7" spans="1:25">
      <c r="A7">
        <v>2</v>
      </c>
      <c r="B7" t="s">
        <v>26</v>
      </c>
      <c r="C7" t="s">
        <v>42</v>
      </c>
      <c r="D7" t="s">
        <v>48</v>
      </c>
      <c r="E7" t="s">
        <v>67</v>
      </c>
      <c r="H7" t="str">
        <f>IFERROR(VALUE(H6),"")</f>
        <v/>
      </c>
      <c r="I7" t="e">
        <f>VALUE(I6)</f>
        <v>#VALUE!</v>
      </c>
      <c r="J7" t="e">
        <f>H7&amp;I7</f>
        <v>#VALUE!</v>
      </c>
      <c r="M7" t="str">
        <f>IFERROR(VALUE(M6),"")</f>
        <v/>
      </c>
      <c r="N7">
        <f>VALUE(N6)</f>
        <v>0</v>
      </c>
      <c r="O7" t="str">
        <f>M7&amp;N7</f>
        <v>0</v>
      </c>
    </row>
    <row r="8" spans="1:25">
      <c r="A8">
        <v>3</v>
      </c>
      <c r="B8" t="s">
        <v>27</v>
      </c>
      <c r="C8" t="s">
        <v>60</v>
      </c>
      <c r="D8" t="s">
        <v>49</v>
      </c>
      <c r="E8" t="s">
        <v>67</v>
      </c>
      <c r="J8" t="e">
        <f>VALUE(J7)</f>
        <v>#VALUE!</v>
      </c>
      <c r="O8">
        <f>VALUE(O7)</f>
        <v>0</v>
      </c>
    </row>
    <row r="9" spans="1:25">
      <c r="A9">
        <v>4</v>
      </c>
      <c r="B9" t="s">
        <v>28</v>
      </c>
      <c r="C9" t="s">
        <v>56</v>
      </c>
      <c r="D9" t="s">
        <v>54</v>
      </c>
      <c r="E9" t="s">
        <v>67</v>
      </c>
      <c r="H9" t="e">
        <f>VLOOKUP($H$7,$A$6:$C$14,3,0)</f>
        <v>#N/A</v>
      </c>
      <c r="I9" t="str">
        <f>IFERROR(VLOOKUP($I$7,$A$6:$B$25,2,0),"")</f>
        <v/>
      </c>
      <c r="J9" t="e">
        <f>VLOOKUP($J$8,$A$6:$B$33,2,0)</f>
        <v>#VALUE!</v>
      </c>
      <c r="K9" t="e">
        <f>VLOOKUP(J8,A6:E40,5,0)</f>
        <v>#VALUE!</v>
      </c>
      <c r="M9" t="e">
        <f>VLOOKUP($M$7,$A$6:$C$14,3,0)</f>
        <v>#N/A</v>
      </c>
      <c r="N9" t="str">
        <f>IFERROR(VLOOKUP($N$7,$A$6:$B$25,2,0),"")</f>
        <v/>
      </c>
      <c r="O9" t="e">
        <f>VLOOKUP($O$8,$A$6:$B$32,2,0)</f>
        <v>#N/A</v>
      </c>
    </row>
    <row r="10" spans="1:25">
      <c r="A10">
        <v>5</v>
      </c>
      <c r="B10" t="s">
        <v>29</v>
      </c>
      <c r="C10" t="s">
        <v>57</v>
      </c>
      <c r="D10" t="s">
        <v>50</v>
      </c>
      <c r="E10" t="s">
        <v>68</v>
      </c>
      <c r="H10" t="e">
        <f>H9&amp;" "&amp;I9</f>
        <v>#N/A</v>
      </c>
      <c r="I10" t="str">
        <f>I9</f>
        <v/>
      </c>
      <c r="J10" t="e">
        <f>J9</f>
        <v>#VALUE!</v>
      </c>
      <c r="K10" t="e">
        <f>VLOOKUP(I7,A6:E14,5,0)</f>
        <v>#VALUE!</v>
      </c>
      <c r="L10" t="e">
        <f>MID(B1,L4,1)</f>
        <v>#VALUE!</v>
      </c>
      <c r="M10" t="e">
        <f>M9&amp;" "&amp;N9</f>
        <v>#N/A</v>
      </c>
      <c r="N10" t="str">
        <f>N9</f>
        <v/>
      </c>
      <c r="O10" t="e">
        <f>O9</f>
        <v>#N/A</v>
      </c>
      <c r="Q10" t="str">
        <f>IF(R1=0,"brak",R1)</f>
        <v>brak</v>
      </c>
    </row>
    <row r="11" spans="1:25">
      <c r="A11">
        <v>6</v>
      </c>
      <c r="B11" t="s">
        <v>30</v>
      </c>
      <c r="C11" t="s">
        <v>58</v>
      </c>
      <c r="D11" t="s">
        <v>51</v>
      </c>
      <c r="E11" t="s">
        <v>68</v>
      </c>
      <c r="H11" t="str">
        <f>IFERROR(H10,"")</f>
        <v/>
      </c>
      <c r="I11" t="str">
        <f>IFERROR(I10,"")</f>
        <v/>
      </c>
      <c r="J11" t="str">
        <f>IFERROR(J10,"")</f>
        <v/>
      </c>
      <c r="L11" t="e">
        <f>VALUE(L10)</f>
        <v>#VALUE!</v>
      </c>
      <c r="M11" t="str">
        <f>IFERROR(M10,"")</f>
        <v/>
      </c>
      <c r="N11" t="str">
        <f>IFERROR(N10,"")</f>
        <v/>
      </c>
      <c r="O11" t="str">
        <f>IFERROR(O10,"")</f>
        <v/>
      </c>
      <c r="Q11" s="37" t="s">
        <v>71</v>
      </c>
    </row>
    <row r="12" spans="1:25">
      <c r="A12">
        <v>7</v>
      </c>
      <c r="B12" t="s">
        <v>31</v>
      </c>
      <c r="C12" t="s">
        <v>59</v>
      </c>
      <c r="D12" t="s">
        <v>52</v>
      </c>
      <c r="E12" t="s">
        <v>68</v>
      </c>
      <c r="Q12" t="str">
        <f>Q10&amp;"/100 PLN"</f>
        <v>brak/100 PLN</v>
      </c>
    </row>
    <row r="13" spans="1:25">
      <c r="A13">
        <v>8</v>
      </c>
      <c r="B13" t="s">
        <v>32</v>
      </c>
      <c r="C13" t="s">
        <v>61</v>
      </c>
      <c r="D13" t="s">
        <v>53</v>
      </c>
      <c r="E13" t="s">
        <v>68</v>
      </c>
      <c r="J13" t="e">
        <f>IF(J8&lt;22,J11,H11)</f>
        <v>#VALUE!</v>
      </c>
      <c r="K13" t="e">
        <f>IFERROR(K9,K10)</f>
        <v>#VALUE!</v>
      </c>
      <c r="L13" t="e">
        <f>VLOOKUP(L11,A6:D14,4,0)</f>
        <v>#VALUE!</v>
      </c>
      <c r="O13" t="str">
        <f>IF(O8&lt;22,O11,M11)</f>
        <v/>
      </c>
      <c r="Q13" s="39"/>
    </row>
    <row r="14" spans="1:25">
      <c r="A14">
        <v>9</v>
      </c>
      <c r="B14" t="s">
        <v>33</v>
      </c>
      <c r="C14" t="s">
        <v>62</v>
      </c>
      <c r="D14" t="s">
        <v>55</v>
      </c>
      <c r="E14" t="s">
        <v>68</v>
      </c>
      <c r="J14" t="str">
        <f>IFERROR(J13,"")</f>
        <v/>
      </c>
      <c r="K14" t="str">
        <f>IFERROR(K13,"")</f>
        <v/>
      </c>
      <c r="L14" t="str">
        <f>IFERROR(L13,"")</f>
        <v/>
      </c>
      <c r="O14" t="str">
        <f>IFERROR(O13,"")</f>
        <v/>
      </c>
      <c r="Q14" t="str">
        <f>IF(Q10="brak",Q11,Q12)</f>
        <v>00/100 PLN</v>
      </c>
    </row>
    <row r="15" spans="1:25">
      <c r="A15">
        <v>10</v>
      </c>
      <c r="B15" t="s">
        <v>34</v>
      </c>
      <c r="E15" t="s">
        <v>68</v>
      </c>
    </row>
    <row r="16" spans="1:25">
      <c r="A16">
        <v>11</v>
      </c>
      <c r="B16" t="s">
        <v>35</v>
      </c>
      <c r="E16" t="s">
        <v>68</v>
      </c>
      <c r="J16" t="str">
        <f>J14&amp;" "&amp;K14&amp;" "&amp;L14&amp;" "&amp;O14&amp;" "&amp;Q14</f>
        <v xml:space="preserve">    00/100 PLN</v>
      </c>
    </row>
    <row r="17" spans="1:5">
      <c r="A17">
        <v>12</v>
      </c>
      <c r="B17" t="s">
        <v>43</v>
      </c>
      <c r="E17" t="s">
        <v>68</v>
      </c>
    </row>
    <row r="18" spans="1:5">
      <c r="A18">
        <v>13</v>
      </c>
      <c r="B18" t="s">
        <v>44</v>
      </c>
      <c r="E18" t="s">
        <v>68</v>
      </c>
    </row>
    <row r="19" spans="1:5">
      <c r="A19">
        <v>14</v>
      </c>
      <c r="B19" t="s">
        <v>36</v>
      </c>
      <c r="E19" t="s">
        <v>68</v>
      </c>
    </row>
    <row r="20" spans="1:5">
      <c r="A20">
        <v>15</v>
      </c>
      <c r="B20" t="s">
        <v>37</v>
      </c>
      <c r="E20" t="s">
        <v>68</v>
      </c>
    </row>
    <row r="21" spans="1:5">
      <c r="A21">
        <v>16</v>
      </c>
      <c r="B21" t="s">
        <v>38</v>
      </c>
      <c r="E21" t="s">
        <v>68</v>
      </c>
    </row>
    <row r="22" spans="1:5">
      <c r="A22">
        <v>17</v>
      </c>
      <c r="B22" t="s">
        <v>39</v>
      </c>
      <c r="E22" t="s">
        <v>68</v>
      </c>
    </row>
    <row r="23" spans="1:5">
      <c r="A23">
        <v>18</v>
      </c>
      <c r="B23" t="s">
        <v>40</v>
      </c>
      <c r="E23" t="s">
        <v>68</v>
      </c>
    </row>
    <row r="24" spans="1:5">
      <c r="A24">
        <v>19</v>
      </c>
      <c r="B24" t="s">
        <v>41</v>
      </c>
      <c r="E24" t="s">
        <v>68</v>
      </c>
    </row>
    <row r="25" spans="1:5">
      <c r="A25">
        <v>20</v>
      </c>
      <c r="B25" t="s">
        <v>42</v>
      </c>
      <c r="E25" t="s">
        <v>68</v>
      </c>
    </row>
    <row r="26" spans="1:5">
      <c r="A26">
        <v>30</v>
      </c>
      <c r="B26" t="s">
        <v>60</v>
      </c>
      <c r="E26" t="s">
        <v>68</v>
      </c>
    </row>
    <row r="27" spans="1:5">
      <c r="A27">
        <v>40</v>
      </c>
      <c r="B27" t="s">
        <v>56</v>
      </c>
      <c r="E27" t="s">
        <v>68</v>
      </c>
    </row>
    <row r="28" spans="1:5">
      <c r="A28">
        <v>50</v>
      </c>
      <c r="B28" t="s">
        <v>57</v>
      </c>
      <c r="E28" t="s">
        <v>68</v>
      </c>
    </row>
    <row r="29" spans="1:5">
      <c r="A29">
        <v>60</v>
      </c>
      <c r="B29" t="s">
        <v>58</v>
      </c>
      <c r="E29" t="s">
        <v>68</v>
      </c>
    </row>
    <row r="30" spans="1:5">
      <c r="A30">
        <v>70</v>
      </c>
      <c r="B30" t="s">
        <v>59</v>
      </c>
      <c r="E30" t="s">
        <v>68</v>
      </c>
    </row>
    <row r="31" spans="1:5">
      <c r="A31">
        <v>80</v>
      </c>
      <c r="B31" t="s">
        <v>61</v>
      </c>
      <c r="E31" t="s">
        <v>68</v>
      </c>
    </row>
    <row r="32" spans="1:5">
      <c r="A32">
        <v>90</v>
      </c>
      <c r="B32" t="s">
        <v>62</v>
      </c>
      <c r="E32" t="s">
        <v>68</v>
      </c>
    </row>
    <row r="33" spans="1:5">
      <c r="A33">
        <v>21</v>
      </c>
      <c r="B33" t="s">
        <v>74</v>
      </c>
      <c r="E33" t="s">
        <v>68</v>
      </c>
    </row>
    <row r="34" spans="1:5">
      <c r="A34">
        <v>31</v>
      </c>
      <c r="E34" t="s">
        <v>68</v>
      </c>
    </row>
    <row r="35" spans="1:5">
      <c r="A35">
        <v>41</v>
      </c>
      <c r="E35" t="s">
        <v>68</v>
      </c>
    </row>
    <row r="36" spans="1:5">
      <c r="A36">
        <v>51</v>
      </c>
      <c r="E36" t="s">
        <v>68</v>
      </c>
    </row>
    <row r="37" spans="1:5">
      <c r="A37">
        <v>61</v>
      </c>
      <c r="E37" t="s">
        <v>68</v>
      </c>
    </row>
    <row r="38" spans="1:5">
      <c r="A38">
        <v>71</v>
      </c>
      <c r="E38" t="s">
        <v>68</v>
      </c>
    </row>
    <row r="39" spans="1:5">
      <c r="A39">
        <v>81</v>
      </c>
      <c r="E39" t="s">
        <v>68</v>
      </c>
    </row>
    <row r="40" spans="1:5">
      <c r="A40">
        <v>91</v>
      </c>
      <c r="E40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Rachunek uproszczony</vt:lpstr>
      <vt:lpstr>wypisywanie kwot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2013-08-11T08:38:40Z</dcterms:created>
  <dcterms:modified xsi:type="dcterms:W3CDTF">2026-06-15T18:00:18Z</dcterms:modified>
</cp:coreProperties>
</file>